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<sst xmlns="http://schemas.openxmlformats.org/spreadsheetml/2006/main" count="426" uniqueCount="128">
  <si>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</si>
  <si>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</si>
  <si>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</si>
  <si>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</si>
  <si>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</si>
  <si>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</si>
  <si>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</si>
  <si>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</si>
  <si>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</si>
  <si>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</si>
  <si>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</si>
  <si>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</si>
  <si>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</si>
  <si>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</si>
  <si>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</si>
  <si>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</si>
  <si>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</si>
  <si>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</si>
  <si>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</si>
  <si>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</si>
  <si>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</si>
  <si>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</si>
  <si>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</si>
  <si>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</si>
  <si>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</si>
  <si>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</si>
  <si>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</si>
  <si>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</si>
  <si>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</si>
  <si>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</si>
  <si>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</si>
  <si>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</si>
  <si>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</si>
  <si>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</si>
  <si>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</si>
  <si>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</si>
  <si>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</si>
  <si>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</si>
  <si>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</si>
  <si>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</si>
  <si>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</si>
  <si>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</si>
  <si>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</si>
  <si>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</si>
  <si>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</si>
  <si>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</si>
  <si>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</si>
  <si>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</si>
  <si>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</si>
  <si>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</si>
  <si>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</si>
  <si>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</si>
  <si>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</si>
  <si>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</si>
  <si>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</si>
  <si>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</si>
  <si>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</si>
  <si>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</si>
  <si>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</si>
  <si>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</si>
  <si>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</si>
  <si>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</si>
  <si>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</si>
  <si>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</si>
  <si>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</si>
  <si>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</si>
  <si>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</si>
  <si>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</si>
  <si>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</si>
  <si>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</si>
  <si>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</si>
  <si>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</si>
  <si>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</si>
  <si>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</si>
  <si>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</si>
  <si>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</si>
  <si>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</si>
  <si>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</si>
  <si>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</si>
  <si>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</si>
  <si>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</si>
  <si>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</si>
  <si>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</si>
  <si>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</si>
  <si>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</si>
  <si>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</si>
  <si>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</si>
  <si>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</si>
  <si>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</si>
  <si>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</si>
  <si>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</si>
  <si>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</si>
  <si>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</si>
  <si>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</si>
  <si>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</si>
  <si>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</si>
  <si>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</si>
  <si>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</si>
  <si>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</si>
  <si>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</si>
  <si>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</si>
  <si>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</si>
  <si>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</si>
  <si>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</si>
  <si>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</si>
  <si>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</si>
  <si>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</si>
  <si>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</si>
  <si>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</si>
  <si>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</si>
  <si>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</si>
  <si>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</si>
  <si>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</si>
  <si>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</si>
  <si>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</si>
  <si>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</si>
  <si>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</si>
  <si>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</si>
  <si>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</si>
  <si>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</si>
  <si>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</si>
  <si>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</si>
  <si>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</si>
  <si>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>станом на 28.12.2015</t>
  </si>
  <si>
    <r>
      <t xml:space="preserve">станом на 28.12.2015р.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</si>
  <si>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</si>
  <si>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</si>
  <si>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28.12.2015р.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</si>
</sst>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.45"/>
      <color indexed="8"/>
      <name val="Times New Roman"/>
      <family val="1"/>
    </font>
    <font>
      <sz val="9.2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3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3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3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7" fillId="0" borderId="47" xfId="0" applyNumberFormat="1" applyFont="1" applyBorder="1" applyAlignment="1">
      <alignment horizontal="center"/>
    </xf>
    <xf numFmtId="185" fontId="7" fillId="0" borderId="48" xfId="0" applyNumberFormat="1" applyFont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0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5"/>
          <c:h val="0.8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72255"/>
        <c:crosses val="autoZero"/>
        <c:auto val="0"/>
        <c:lblOffset val="100"/>
        <c:tickLblSkip val="1"/>
        <c:noMultiLvlLbl val="0"/>
      </c:catAx>
      <c:valAx>
        <c:axId val="599722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462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933"/>
          <c:w val="0.7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6825"/>
        <c:crosses val="autoZero"/>
        <c:auto val="0"/>
        <c:lblOffset val="100"/>
        <c:tickLblSkip val="1"/>
        <c:noMultiLvlLbl val="0"/>
      </c:catAx>
      <c:valAx>
        <c:axId val="320682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390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825"/>
          <c:h val="0.853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 val="autoZero"/>
        <c:auto val="0"/>
        <c:lblOffset val="100"/>
        <c:tickLblSkip val="1"/>
        <c:noMultiLvlLbl val="0"/>
      </c:catAx>
      <c:valAx>
        <c:axId val="5842624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614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213"/>
        <c:crosses val="autoZero"/>
        <c:auto val="0"/>
        <c:lblOffset val="100"/>
        <c:tickLblSkip val="1"/>
        <c:noMultiLvlLbl val="0"/>
      </c:catAx>
      <c:valAx>
        <c:axId val="3490521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741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28.12.2015</a:t>
            </a:r>
          </a:p>
        </c:rich>
      </c:tx>
      <c:layout>
        <c:manualLayout>
          <c:xMode val="factor"/>
          <c:yMode val="factor"/>
          <c:x val="-0.09725"/>
          <c:y val="-0.018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5711462"/>
        <c:axId val="8749975"/>
      </c:bar3D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1462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4091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978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At val="0"/>
        <c:auto val="1"/>
        <c:lblOffset val="100"/>
        <c:tickLblSkip val="1"/>
        <c:noMultiLvlLbl val="0"/>
      </c:catAx>
      <c:valAx>
        <c:axId val="55234981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 val="autoZero"/>
        <c:auto val="0"/>
        <c:lblOffset val="100"/>
        <c:tickLblSkip val="1"/>
        <c:noMultiLvlLbl val="0"/>
      </c:catAx>
      <c:valAx>
        <c:axId val="259144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9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0"/>
        <c:lblOffset val="100"/>
        <c:tickLblSkip val="1"/>
        <c:noMultiLvlLbl val="0"/>
      </c:catAx>
      <c:valAx>
        <c:axId val="1869624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035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 val="autoZero"/>
        <c:auto val="0"/>
        <c:lblOffset val="100"/>
        <c:tickLblSkip val="1"/>
        <c:noMultiLvlLbl val="0"/>
      </c:catAx>
      <c:valAx>
        <c:axId val="380006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484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 val="autoZero"/>
        <c:auto val="0"/>
        <c:lblOffset val="100"/>
        <c:tickLblSkip val="1"/>
        <c:noMultiLvlLbl val="0"/>
      </c:catAx>
      <c:valAx>
        <c:axId val="581566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18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 val="autoZero"/>
        <c:auto val="0"/>
        <c:lblOffset val="100"/>
        <c:tickLblSkip val="1"/>
        <c:noMultiLvlLbl val="0"/>
      </c:catAx>
      <c:valAx>
        <c:axId val="1306534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75"/>
          <c:w val="0.9815"/>
          <c:h val="0.88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 val="autoZero"/>
        <c:auto val="0"/>
        <c:lblOffset val="100"/>
        <c:tickLblSkip val="1"/>
        <c:noMultiLvlLbl val="0"/>
      </c:catAx>
      <c:valAx>
        <c:axId val="5165999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661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10037"/>
        <c:crosses val="autoZero"/>
        <c:auto val="0"/>
        <c:lblOffset val="100"/>
        <c:tickLblSkip val="1"/>
        <c:noMultiLvlLbl val="0"/>
      </c:catAx>
      <c:valAx>
        <c:axId val="23710037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86772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25"/>
          <c:w val="0.9815"/>
          <c:h val="0.86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64815"/>
        <c:crosses val="autoZero"/>
        <c:auto val="0"/>
        <c:lblOffset val="100"/>
        <c:tickLblSkip val="1"/>
        <c:noMultiLvlLbl val="0"/>
      </c:catAx>
      <c:valAx>
        <c:axId val="4146481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91975"/>
          <c:w val="0.661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76800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1911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28.12.2015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609 804,9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703 681,5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2015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+ 19 908,2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Уточнений план на грудень 2015р.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33 193,0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2015р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+ 93 876,6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39102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9753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38725"/>
        <a:ext cx="9753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9">
          <cell r="D9">
            <v>312190</v>
          </cell>
          <cell r="E9">
            <v>361674.48</v>
          </cell>
        </row>
        <row r="19">
          <cell r="D19">
            <v>62210</v>
          </cell>
          <cell r="E19">
            <v>68079.04</v>
          </cell>
        </row>
        <row r="24">
          <cell r="D24">
            <v>97500</v>
          </cell>
          <cell r="E24">
            <v>97929</v>
          </cell>
        </row>
        <row r="27">
          <cell r="D27">
            <v>79500</v>
          </cell>
          <cell r="E27">
            <v>102987.98</v>
          </cell>
        </row>
        <row r="32">
          <cell r="D32">
            <v>7500</v>
          </cell>
          <cell r="E32">
            <v>6767.88</v>
          </cell>
        </row>
        <row r="41">
          <cell r="D41">
            <v>6900</v>
          </cell>
          <cell r="E41">
            <v>8872.3</v>
          </cell>
        </row>
        <row r="55">
          <cell r="D55">
            <v>609804.89</v>
          </cell>
          <cell r="E55">
            <v>703681.45</v>
          </cell>
        </row>
        <row r="64">
          <cell r="D64">
            <v>2500</v>
          </cell>
          <cell r="E64">
            <v>619.06</v>
          </cell>
        </row>
        <row r="65">
          <cell r="D65">
            <v>11576</v>
          </cell>
          <cell r="E65">
            <v>8362.47</v>
          </cell>
        </row>
        <row r="66">
          <cell r="D66">
            <v>3000</v>
          </cell>
          <cell r="E66">
            <v>2295.93</v>
          </cell>
        </row>
        <row r="83">
          <cell r="D83">
            <v>63215.58859000001</v>
          </cell>
        </row>
      </sheetData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50390625" style="0" customWidth="1"/>
    <col min="2" max="3" width="9.125" style="20" customWidth="1"/>
    <col min="9" max="9" width="8.5039062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50390625" style="0" customWidth="1"/>
    <col min="15" max="15" width="12.25390625" style="0" customWidth="1"/>
    <col min="16" max="16" width="10.50390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4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"/>
      <c r="N1" s="117" t="s">
        <v>51</v>
      </c>
      <c r="O1" s="118"/>
      <c r="P1" s="118"/>
      <c r="Q1" s="118"/>
      <c r="R1" s="118"/>
      <c r="S1" s="119"/>
    </row>
    <row r="2" spans="1:19" ht="15" thickBot="1">
      <c r="A2" s="120" t="s">
        <v>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"/>
      <c r="N2" s="123" t="s">
        <v>52</v>
      </c>
      <c r="O2" s="124"/>
      <c r="P2" s="124"/>
      <c r="Q2" s="124"/>
      <c r="R2" s="124"/>
      <c r="S2" s="125"/>
    </row>
    <row r="3" spans="1:19" ht="52.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1" t="s">
        <v>37</v>
      </c>
      <c r="O27" s="111"/>
      <c r="P27" s="111"/>
      <c r="Q27" s="111"/>
      <c r="R27" s="81"/>
      <c r="S27" s="81"/>
    </row>
    <row r="28" spans="1:19" ht="1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2" t="s">
        <v>31</v>
      </c>
      <c r="O28" s="112"/>
      <c r="P28" s="112"/>
      <c r="Q28" s="112"/>
      <c r="R28" s="81"/>
      <c r="S28" s="81"/>
    </row>
    <row r="29" spans="1:19" ht="1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9">
        <v>42036</v>
      </c>
      <c r="O29" s="113">
        <f>'[1]січень '!$D$142</f>
        <v>132375.63</v>
      </c>
      <c r="P29" s="113"/>
      <c r="Q29" s="113"/>
      <c r="R29" s="90"/>
      <c r="S29" s="90"/>
    </row>
    <row r="30" spans="1:19" ht="1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0"/>
      <c r="O30" s="113"/>
      <c r="P30" s="113"/>
      <c r="Q30" s="11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6" t="s">
        <v>46</v>
      </c>
      <c r="P32" s="127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8" t="s">
        <v>47</v>
      </c>
      <c r="P33" s="128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9" t="s">
        <v>49</v>
      </c>
      <c r="P34" s="130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1" t="s">
        <v>32</v>
      </c>
      <c r="O37" s="111"/>
      <c r="P37" s="111"/>
      <c r="Q37" s="111"/>
      <c r="R37" s="84"/>
      <c r="S37" s="84"/>
    </row>
    <row r="38" spans="1:19" ht="1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2" t="s">
        <v>33</v>
      </c>
      <c r="O38" s="132"/>
      <c r="P38" s="132"/>
      <c r="Q38" s="13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9">
        <v>42036</v>
      </c>
      <c r="O39" s="131">
        <v>0</v>
      </c>
      <c r="P39" s="131"/>
      <c r="Q39" s="131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0"/>
      <c r="O40" s="131"/>
      <c r="P40" s="131"/>
      <c r="Q40" s="131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sheetProtection/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111</v>
      </c>
      <c r="Q1" s="118"/>
      <c r="R1" s="118"/>
      <c r="S1" s="118"/>
      <c r="T1" s="118"/>
      <c r="U1" s="119"/>
    </row>
    <row r="2" spans="1:21" ht="15" thickBot="1">
      <c r="A2" s="120" t="s">
        <v>112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113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110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3">
        <v>7494.4</v>
      </c>
      <c r="T5" s="134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3">
        <v>700</v>
      </c>
      <c r="T9" s="134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3">
        <v>880</v>
      </c>
      <c r="T10" s="134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3">
        <v>366.4</v>
      </c>
      <c r="T12" s="134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3">
        <v>133</v>
      </c>
      <c r="T13" s="134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3">
        <v>650</v>
      </c>
      <c r="T14" s="134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3">
        <v>1431</v>
      </c>
      <c r="T15" s="134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3">
        <v>4419.6</v>
      </c>
      <c r="T16" s="134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3">
        <v>0</v>
      </c>
      <c r="T17" s="134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3">
        <v>0</v>
      </c>
      <c r="T18" s="134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3">
        <v>0</v>
      </c>
      <c r="T21" s="134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3">
        <v>0</v>
      </c>
      <c r="T23" s="134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3">
        <v>0</v>
      </c>
      <c r="T24" s="134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3">
        <f>SUM(S4:S24)</f>
        <v>16074.4</v>
      </c>
      <c r="T25" s="14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42309</v>
      </c>
      <c r="Q30" s="113">
        <f>'[1]жовтень'!$D$83</f>
        <v>257.30632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42309</v>
      </c>
      <c r="Q40" s="131">
        <v>153220.82662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:B2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116</v>
      </c>
      <c r="Q1" s="118"/>
      <c r="R1" s="118"/>
      <c r="S1" s="118"/>
      <c r="T1" s="118"/>
      <c r="U1" s="119"/>
    </row>
    <row r="2" spans="1:21" ht="15" thickBot="1">
      <c r="A2" s="120" t="s">
        <v>118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117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115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7">
        <v>999.6</v>
      </c>
      <c r="T4" s="138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39">
        <v>0</v>
      </c>
      <c r="T6" s="140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3">
        <v>0</v>
      </c>
      <c r="T9" s="134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3">
        <v>0</v>
      </c>
      <c r="T10" s="134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3">
        <v>0</v>
      </c>
      <c r="T11" s="134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3">
        <v>0</v>
      </c>
      <c r="T16" s="134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3">
        <v>0</v>
      </c>
      <c r="T18" s="134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3">
        <v>0</v>
      </c>
      <c r="T21" s="134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3">
        <v>0</v>
      </c>
      <c r="T22" s="134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3">
        <v>130.5</v>
      </c>
      <c r="T24" s="134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3">
        <f>SUM(S4:S24)</f>
        <v>1130.1</v>
      </c>
      <c r="T25" s="14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42339</v>
      </c>
      <c r="Q30" s="113">
        <f>'[1]листопад'!$D$83</f>
        <v>0.24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42339</v>
      </c>
      <c r="Q40" s="131">
        <v>124884.17262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121</v>
      </c>
      <c r="Q1" s="118"/>
      <c r="R1" s="118"/>
      <c r="S1" s="118"/>
      <c r="T1" s="118"/>
      <c r="U1" s="119"/>
    </row>
    <row r="2" spans="1:21" ht="15" thickBot="1">
      <c r="A2" s="120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124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AVERAGE(L4:L22)</f>
        <v>2794.79947368421</v>
      </c>
      <c r="P4" s="43">
        <v>0</v>
      </c>
      <c r="Q4" s="44">
        <v>0</v>
      </c>
      <c r="R4" s="45">
        <v>0</v>
      </c>
      <c r="S4" s="137">
        <v>999.6</v>
      </c>
      <c r="T4" s="138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2794.8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2794.8</v>
      </c>
      <c r="P6" s="105">
        <v>96.3</v>
      </c>
      <c r="Q6" s="50">
        <v>0</v>
      </c>
      <c r="R6" s="106">
        <v>0</v>
      </c>
      <c r="S6" s="139">
        <v>0</v>
      </c>
      <c r="T6" s="140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2794.8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5200</v>
      </c>
      <c r="N8" s="4">
        <f t="shared" si="1"/>
        <v>1.0236346153846154</v>
      </c>
      <c r="O8" s="2">
        <v>2794.8</v>
      </c>
      <c r="P8" s="104">
        <v>19.3</v>
      </c>
      <c r="Q8" s="47">
        <v>0</v>
      </c>
      <c r="R8" s="53">
        <v>0</v>
      </c>
      <c r="S8" s="133">
        <v>0</v>
      </c>
      <c r="T8" s="134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23.05999999999996</v>
      </c>
      <c r="L9" s="41">
        <v>1408.82</v>
      </c>
      <c r="M9" s="41">
        <v>1600</v>
      </c>
      <c r="N9" s="4">
        <f t="shared" si="1"/>
        <v>0.8805124999999999</v>
      </c>
      <c r="O9" s="2">
        <v>2794.8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42347</v>
      </c>
      <c r="B10" s="41">
        <v>301.1</v>
      </c>
      <c r="C10" s="96">
        <v>25.9</v>
      </c>
      <c r="D10" s="3">
        <v>13.4</v>
      </c>
      <c r="E10" s="3">
        <v>136.8</v>
      </c>
      <c r="F10" s="41">
        <v>142.2</v>
      </c>
      <c r="G10" s="3">
        <v>0.5</v>
      </c>
      <c r="H10" s="3">
        <v>30.7</v>
      </c>
      <c r="I10" s="3">
        <v>0</v>
      </c>
      <c r="J10" s="3">
        <v>45.1</v>
      </c>
      <c r="K10" s="41">
        <f t="shared" si="0"/>
        <v>294.0999999999999</v>
      </c>
      <c r="L10" s="41">
        <v>989.8</v>
      </c>
      <c r="M10" s="55">
        <v>1700</v>
      </c>
      <c r="N10" s="4">
        <f t="shared" si="1"/>
        <v>0.5822352941176471</v>
      </c>
      <c r="O10" s="2">
        <v>2794.8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42348</v>
      </c>
      <c r="B11" s="41">
        <v>329.9</v>
      </c>
      <c r="C11" s="96">
        <v>5.3</v>
      </c>
      <c r="D11" s="3">
        <v>4.5</v>
      </c>
      <c r="E11" s="3">
        <v>98.7</v>
      </c>
      <c r="F11" s="41">
        <v>174.14</v>
      </c>
      <c r="G11" s="3">
        <v>0.16</v>
      </c>
      <c r="H11" s="3">
        <v>24.3</v>
      </c>
      <c r="I11" s="3">
        <v>0</v>
      </c>
      <c r="J11" s="3">
        <v>5.3</v>
      </c>
      <c r="K11" s="41">
        <f t="shared" si="0"/>
        <v>67.70000000000005</v>
      </c>
      <c r="L11" s="41">
        <v>710</v>
      </c>
      <c r="M11" s="41">
        <v>1450</v>
      </c>
      <c r="N11" s="4">
        <f t="shared" si="1"/>
        <v>0.4896551724137931</v>
      </c>
      <c r="O11" s="2">
        <v>2794.8</v>
      </c>
      <c r="P11" s="104">
        <v>0</v>
      </c>
      <c r="Q11" s="47">
        <v>0</v>
      </c>
      <c r="R11" s="53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42349</v>
      </c>
      <c r="B12" s="41">
        <v>1532</v>
      </c>
      <c r="C12" s="96">
        <v>17.2</v>
      </c>
      <c r="D12" s="3">
        <v>6.7</v>
      </c>
      <c r="E12" s="3">
        <v>114.2</v>
      </c>
      <c r="F12" s="41">
        <v>127.44</v>
      </c>
      <c r="G12" s="3">
        <v>0.3</v>
      </c>
      <c r="H12" s="3">
        <v>16.2</v>
      </c>
      <c r="I12" s="3">
        <v>0</v>
      </c>
      <c r="J12" s="3">
        <v>0.4</v>
      </c>
      <c r="K12" s="41">
        <f t="shared" si="0"/>
        <v>72.15999999999994</v>
      </c>
      <c r="L12" s="41">
        <v>1886.6</v>
      </c>
      <c r="M12" s="41">
        <v>1850</v>
      </c>
      <c r="N12" s="4">
        <f t="shared" si="1"/>
        <v>1.0197837837837838</v>
      </c>
      <c r="O12" s="2">
        <v>2794.8</v>
      </c>
      <c r="P12" s="104">
        <v>0</v>
      </c>
      <c r="Q12" s="47">
        <v>0</v>
      </c>
      <c r="R12" s="53">
        <v>1.3</v>
      </c>
      <c r="S12" s="133">
        <v>0</v>
      </c>
      <c r="T12" s="134"/>
      <c r="U12" s="34">
        <f t="shared" si="2"/>
        <v>1.3</v>
      </c>
    </row>
    <row r="13" spans="1:21" ht="12.75">
      <c r="A13" s="12">
        <v>42352</v>
      </c>
      <c r="B13" s="41">
        <v>1082.5</v>
      </c>
      <c r="C13" s="96">
        <v>19.8</v>
      </c>
      <c r="D13" s="3">
        <v>20.8</v>
      </c>
      <c r="E13" s="3">
        <v>194</v>
      </c>
      <c r="F13" s="41">
        <v>352.54</v>
      </c>
      <c r="G13" s="3">
        <v>0</v>
      </c>
      <c r="H13" s="3">
        <v>36.7</v>
      </c>
      <c r="I13" s="3">
        <v>0</v>
      </c>
      <c r="J13" s="3">
        <v>0.2</v>
      </c>
      <c r="K13" s="41">
        <f t="shared" si="0"/>
        <v>79.40000000000012</v>
      </c>
      <c r="L13" s="41">
        <v>1785.94</v>
      </c>
      <c r="M13" s="41">
        <v>2500</v>
      </c>
      <c r="N13" s="4">
        <f t="shared" si="1"/>
        <v>0.714376</v>
      </c>
      <c r="O13" s="2">
        <v>2794.8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42353</v>
      </c>
      <c r="B14" s="41">
        <v>3009</v>
      </c>
      <c r="C14" s="96">
        <v>27.7</v>
      </c>
      <c r="D14" s="3">
        <v>2.5</v>
      </c>
      <c r="E14" s="3">
        <v>241.9</v>
      </c>
      <c r="F14" s="41">
        <v>241.3</v>
      </c>
      <c r="G14" s="3">
        <v>0.1</v>
      </c>
      <c r="H14" s="3">
        <v>19.3</v>
      </c>
      <c r="I14" s="3">
        <v>0</v>
      </c>
      <c r="J14" s="3">
        <v>2.3</v>
      </c>
      <c r="K14" s="41">
        <f t="shared" si="0"/>
        <v>57.20000000000016</v>
      </c>
      <c r="L14" s="41">
        <v>3601.3</v>
      </c>
      <c r="M14" s="41">
        <v>3700</v>
      </c>
      <c r="N14" s="4">
        <f t="shared" si="1"/>
        <v>0.9733243243243244</v>
      </c>
      <c r="O14" s="2">
        <v>2794.8</v>
      </c>
      <c r="P14" s="104">
        <v>22.7</v>
      </c>
      <c r="Q14" s="47">
        <v>0</v>
      </c>
      <c r="R14" s="52">
        <v>0</v>
      </c>
      <c r="S14" s="133">
        <v>0</v>
      </c>
      <c r="T14" s="134"/>
      <c r="U14" s="34">
        <f t="shared" si="2"/>
        <v>22.7</v>
      </c>
    </row>
    <row r="15" spans="1:21" ht="12.75">
      <c r="A15" s="12">
        <v>42354</v>
      </c>
      <c r="B15" s="41">
        <v>1402.8</v>
      </c>
      <c r="C15" s="96">
        <v>16.8</v>
      </c>
      <c r="D15" s="3">
        <v>4</v>
      </c>
      <c r="E15" s="3">
        <v>260.8</v>
      </c>
      <c r="F15" s="41">
        <v>216</v>
      </c>
      <c r="G15" s="3">
        <v>0</v>
      </c>
      <c r="H15" s="3">
        <v>23.3</v>
      </c>
      <c r="I15" s="3">
        <v>0</v>
      </c>
      <c r="J15" s="3">
        <v>8</v>
      </c>
      <c r="K15" s="41">
        <f t="shared" si="0"/>
        <v>77.50000000000013</v>
      </c>
      <c r="L15" s="41">
        <v>2009.2</v>
      </c>
      <c r="M15" s="41">
        <v>2100</v>
      </c>
      <c r="N15" s="4">
        <f t="shared" si="1"/>
        <v>0.9567619047619048</v>
      </c>
      <c r="O15" s="2">
        <v>2794.8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42355</v>
      </c>
      <c r="B16" s="47">
        <v>1333.8</v>
      </c>
      <c r="C16" s="68">
        <v>147.3</v>
      </c>
      <c r="D16" s="75">
        <v>13.1</v>
      </c>
      <c r="E16" s="75">
        <v>112.2</v>
      </c>
      <c r="F16" s="101">
        <v>256.4</v>
      </c>
      <c r="G16" s="75">
        <v>0</v>
      </c>
      <c r="H16" s="75">
        <v>15.4</v>
      </c>
      <c r="I16" s="75">
        <v>0</v>
      </c>
      <c r="J16" s="75">
        <v>0</v>
      </c>
      <c r="K16" s="41">
        <f t="shared" si="0"/>
        <v>30.1</v>
      </c>
      <c r="L16" s="47">
        <v>1908.3</v>
      </c>
      <c r="M16" s="55">
        <v>2000</v>
      </c>
      <c r="N16" s="4">
        <f>L16/M16</f>
        <v>0.9541499999999999</v>
      </c>
      <c r="O16" s="2">
        <v>2794.8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42356</v>
      </c>
      <c r="B17" s="41">
        <v>1870.5</v>
      </c>
      <c r="C17" s="96">
        <v>78.1</v>
      </c>
      <c r="D17" s="3">
        <v>34.6</v>
      </c>
      <c r="E17" s="3">
        <v>223.5</v>
      </c>
      <c r="F17" s="41">
        <v>436.1</v>
      </c>
      <c r="G17" s="3">
        <v>0.3</v>
      </c>
      <c r="H17" s="3">
        <v>25.3</v>
      </c>
      <c r="I17" s="3">
        <v>0</v>
      </c>
      <c r="J17" s="3">
        <v>34.6</v>
      </c>
      <c r="K17" s="41">
        <f t="shared" si="0"/>
        <v>2277.6499999999996</v>
      </c>
      <c r="L17" s="41">
        <v>4980.65</v>
      </c>
      <c r="M17" s="55">
        <v>5000</v>
      </c>
      <c r="N17" s="4">
        <f t="shared" si="1"/>
        <v>0.99613</v>
      </c>
      <c r="O17" s="2">
        <v>2794.8</v>
      </c>
      <c r="P17" s="104">
        <v>0</v>
      </c>
      <c r="Q17" s="47">
        <v>0</v>
      </c>
      <c r="R17" s="52">
        <v>0</v>
      </c>
      <c r="S17" s="133">
        <v>-1706.4</v>
      </c>
      <c r="T17" s="134"/>
      <c r="U17" s="34">
        <f t="shared" si="2"/>
        <v>-1706.4</v>
      </c>
    </row>
    <row r="18" spans="1:21" ht="12.75">
      <c r="A18" s="12">
        <v>42359</v>
      </c>
      <c r="B18" s="41">
        <v>1394.3</v>
      </c>
      <c r="C18" s="96">
        <v>19</v>
      </c>
      <c r="D18" s="3">
        <v>42.1</v>
      </c>
      <c r="E18" s="3">
        <v>234.1</v>
      </c>
      <c r="F18" s="41">
        <v>197.8</v>
      </c>
      <c r="G18" s="3">
        <v>0</v>
      </c>
      <c r="H18" s="3">
        <v>30.5</v>
      </c>
      <c r="I18" s="3">
        <v>0</v>
      </c>
      <c r="J18" s="3">
        <v>2.6</v>
      </c>
      <c r="K18" s="41">
        <f t="shared" si="0"/>
        <v>33.39999999999994</v>
      </c>
      <c r="L18" s="41">
        <v>1953.8</v>
      </c>
      <c r="M18" s="41">
        <v>2820</v>
      </c>
      <c r="N18" s="4">
        <f t="shared" si="1"/>
        <v>0.6928368794326241</v>
      </c>
      <c r="O18" s="2">
        <v>2794.8</v>
      </c>
      <c r="P18" s="104">
        <v>2.2</v>
      </c>
      <c r="Q18" s="47">
        <v>0</v>
      </c>
      <c r="R18" s="53">
        <v>0</v>
      </c>
      <c r="S18" s="133">
        <v>0</v>
      </c>
      <c r="T18" s="134"/>
      <c r="U18" s="34">
        <f t="shared" si="2"/>
        <v>2.2</v>
      </c>
    </row>
    <row r="19" spans="1:21" ht="12.75">
      <c r="A19" s="12">
        <v>42360</v>
      </c>
      <c r="B19" s="41">
        <v>1899.1</v>
      </c>
      <c r="C19" s="96">
        <v>43.8</v>
      </c>
      <c r="D19" s="3">
        <v>7.3</v>
      </c>
      <c r="E19" s="3">
        <v>537.3</v>
      </c>
      <c r="F19" s="41">
        <v>363.45</v>
      </c>
      <c r="G19" s="3">
        <v>0</v>
      </c>
      <c r="H19" s="3">
        <v>15.7</v>
      </c>
      <c r="I19" s="3">
        <v>0</v>
      </c>
      <c r="J19" s="3">
        <v>0</v>
      </c>
      <c r="K19" s="41">
        <f t="shared" si="0"/>
        <v>64.95000000000014</v>
      </c>
      <c r="L19" s="41">
        <v>2931.6</v>
      </c>
      <c r="M19" s="41">
        <v>3100</v>
      </c>
      <c r="N19" s="4">
        <f>L19/M19</f>
        <v>0.9456774193548387</v>
      </c>
      <c r="O19" s="2">
        <v>2794.8</v>
      </c>
      <c r="P19" s="104">
        <v>0</v>
      </c>
      <c r="Q19" s="47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42361</v>
      </c>
      <c r="B20" s="41">
        <v>1945.8</v>
      </c>
      <c r="C20" s="96">
        <v>81.3</v>
      </c>
      <c r="D20" s="3">
        <v>11.8</v>
      </c>
      <c r="E20" s="3">
        <v>520.4</v>
      </c>
      <c r="F20" s="41">
        <v>88</v>
      </c>
      <c r="G20" s="3">
        <v>0</v>
      </c>
      <c r="H20" s="3">
        <v>6.5</v>
      </c>
      <c r="I20" s="3">
        <v>0</v>
      </c>
      <c r="J20" s="3">
        <v>0</v>
      </c>
      <c r="K20" s="41">
        <f t="shared" si="0"/>
        <v>51.640000000000214</v>
      </c>
      <c r="L20" s="41">
        <v>2705.44</v>
      </c>
      <c r="M20" s="41">
        <v>2100</v>
      </c>
      <c r="N20" s="4">
        <f t="shared" si="1"/>
        <v>1.2883047619047618</v>
      </c>
      <c r="O20" s="2">
        <v>2794.8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42362</v>
      </c>
      <c r="B21" s="41">
        <v>1398.9</v>
      </c>
      <c r="C21" s="96">
        <v>2135</v>
      </c>
      <c r="D21" s="3">
        <v>16.8</v>
      </c>
      <c r="E21" s="41">
        <v>551.34</v>
      </c>
      <c r="F21" s="41">
        <v>14.96</v>
      </c>
      <c r="G21" s="3">
        <v>0.2</v>
      </c>
      <c r="H21" s="3">
        <v>45.4</v>
      </c>
      <c r="I21" s="3">
        <v>0</v>
      </c>
      <c r="J21" s="3">
        <v>6.8</v>
      </c>
      <c r="K21" s="41">
        <f t="shared" si="0"/>
        <v>51.94000000000006</v>
      </c>
      <c r="L21" s="41">
        <v>4221.34</v>
      </c>
      <c r="M21" s="41">
        <v>4200</v>
      </c>
      <c r="N21" s="4">
        <f t="shared" si="1"/>
        <v>1.0050809523809525</v>
      </c>
      <c r="O21" s="2">
        <v>2794.8</v>
      </c>
      <c r="P21" s="46">
        <v>0</v>
      </c>
      <c r="Q21" s="52">
        <v>0.1</v>
      </c>
      <c r="R21" s="53">
        <v>1.9</v>
      </c>
      <c r="S21" s="133">
        <v>0</v>
      </c>
      <c r="T21" s="134"/>
      <c r="U21" s="34">
        <f t="shared" si="2"/>
        <v>2</v>
      </c>
    </row>
    <row r="22" spans="1:21" ht="12.75">
      <c r="A22" s="12">
        <v>42363</v>
      </c>
      <c r="B22" s="41">
        <v>4313.2</v>
      </c>
      <c r="C22" s="96">
        <v>404.4</v>
      </c>
      <c r="D22" s="3">
        <v>59.7</v>
      </c>
      <c r="E22" s="41">
        <v>625.86</v>
      </c>
      <c r="F22" s="41">
        <v>123.2</v>
      </c>
      <c r="G22" s="3">
        <v>1.8</v>
      </c>
      <c r="H22" s="3">
        <v>4.6</v>
      </c>
      <c r="I22" s="3">
        <v>0</v>
      </c>
      <c r="J22" s="3">
        <v>33</v>
      </c>
      <c r="K22" s="41">
        <f t="shared" si="0"/>
        <v>59.340000000000515</v>
      </c>
      <c r="L22" s="41">
        <v>5625.1</v>
      </c>
      <c r="M22" s="41">
        <v>4400</v>
      </c>
      <c r="N22" s="4">
        <f t="shared" si="1"/>
        <v>1.2784318181818182</v>
      </c>
      <c r="O22" s="2">
        <v>2794.8</v>
      </c>
      <c r="P22" s="46">
        <v>9</v>
      </c>
      <c r="Q22" s="52">
        <v>0</v>
      </c>
      <c r="R22" s="53">
        <v>0</v>
      </c>
      <c r="S22" s="133">
        <v>-527.7</v>
      </c>
      <c r="T22" s="134"/>
      <c r="U22" s="34">
        <f t="shared" si="2"/>
        <v>-518.7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3400</v>
      </c>
      <c r="N23" s="4">
        <f t="shared" si="1"/>
        <v>0</v>
      </c>
      <c r="O23" s="2">
        <v>2794.8</v>
      </c>
      <c r="P23" s="46"/>
      <c r="Q23" s="52"/>
      <c r="R23" s="53"/>
      <c r="S23" s="133"/>
      <c r="T23" s="134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5100</v>
      </c>
      <c r="N24" s="4">
        <f t="shared" si="1"/>
        <v>0</v>
      </c>
      <c r="O24" s="2">
        <v>2794.8</v>
      </c>
      <c r="P24" s="46"/>
      <c r="Q24" s="52"/>
      <c r="R24" s="53"/>
      <c r="S24" s="133"/>
      <c r="T24" s="134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3500</v>
      </c>
      <c r="N25" s="107">
        <f t="shared" si="1"/>
        <v>0</v>
      </c>
      <c r="O25" s="2">
        <v>2794.8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2794.8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32450.399999999998</v>
      </c>
      <c r="C27" s="99">
        <f t="shared" si="3"/>
        <v>2540.08</v>
      </c>
      <c r="D27" s="99">
        <f t="shared" si="3"/>
        <v>296.36</v>
      </c>
      <c r="E27" s="99">
        <f t="shared" si="3"/>
        <v>4541.570000000001</v>
      </c>
      <c r="F27" s="99">
        <f t="shared" si="3"/>
        <v>4327.6900000000005</v>
      </c>
      <c r="G27" s="99">
        <f t="shared" si="3"/>
        <v>3.49</v>
      </c>
      <c r="H27" s="99">
        <f t="shared" si="3"/>
        <v>413.57</v>
      </c>
      <c r="I27" s="100">
        <f>SUM(I4:I24)</f>
        <v>691.5</v>
      </c>
      <c r="J27" s="100">
        <f t="shared" si="3"/>
        <v>234.50000000000003</v>
      </c>
      <c r="K27" s="42">
        <f t="shared" si="3"/>
        <v>7602.03</v>
      </c>
      <c r="L27" s="42">
        <f t="shared" si="3"/>
        <v>53101.189999999995</v>
      </c>
      <c r="M27" s="42">
        <f>SUM(M4:M26)</f>
        <v>67186.8</v>
      </c>
      <c r="N27" s="14">
        <f t="shared" si="1"/>
        <v>0.7903515273833549</v>
      </c>
      <c r="O27" s="2"/>
      <c r="P27" s="108">
        <f>SUM(P4:P24)</f>
        <v>149.49999999999997</v>
      </c>
      <c r="Q27" s="108">
        <f>SUM(Q4:Q24)</f>
        <v>0.1</v>
      </c>
      <c r="R27" s="108">
        <f>SUM(R4:R24)</f>
        <v>3.2</v>
      </c>
      <c r="S27" s="145">
        <f>SUM(S4:S24)</f>
        <v>-1234.5</v>
      </c>
      <c r="T27" s="146"/>
      <c r="U27" s="108">
        <f>P27+Q27+S27+R27+T27</f>
        <v>-1081.7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1" t="s">
        <v>37</v>
      </c>
      <c r="Q30" s="111"/>
      <c r="R30" s="111"/>
      <c r="S30" s="111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2" t="s">
        <v>31</v>
      </c>
      <c r="Q31" s="112"/>
      <c r="R31" s="112"/>
      <c r="S31" s="112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42366</v>
      </c>
      <c r="Q32" s="113">
        <f>'[1]грудень'!$D$83</f>
        <v>63215.58859000001</v>
      </c>
      <c r="R32" s="113"/>
      <c r="S32" s="113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13"/>
      <c r="R33" s="113"/>
      <c r="S33" s="113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9" t="s">
        <v>69</v>
      </c>
      <c r="R35" s="130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8" t="s">
        <v>47</v>
      </c>
      <c r="R36" s="128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1" t="s">
        <v>32</v>
      </c>
      <c r="Q40" s="111"/>
      <c r="R40" s="111"/>
      <c r="S40" s="111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2" t="s">
        <v>33</v>
      </c>
      <c r="Q41" s="132"/>
      <c r="R41" s="132"/>
      <c r="S41" s="13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42366</v>
      </c>
      <c r="Q42" s="131">
        <f>'[3]залишки  (2)'!$K$6/1000</f>
        <v>0</v>
      </c>
      <c r="R42" s="131"/>
      <c r="S42" s="131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31"/>
      <c r="R43" s="131"/>
      <c r="S43" s="131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7:T27"/>
    <mergeCell ref="P30:S30"/>
    <mergeCell ref="S25:T25"/>
    <mergeCell ref="S26:T26"/>
    <mergeCell ref="P41:S41"/>
    <mergeCell ref="P42:P43"/>
    <mergeCell ref="Q42:S43"/>
    <mergeCell ref="P31:S31"/>
    <mergeCell ref="P32:P33"/>
    <mergeCell ref="Q32:S33"/>
    <mergeCell ref="Q35:R35"/>
    <mergeCell ref="Q36:R36"/>
    <mergeCell ref="P40:S40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H56" sqref="H56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5"/>
      <c r="B27" s="155" t="s">
        <v>125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6"/>
      <c r="N27" s="156"/>
    </row>
    <row r="28" spans="1:16" ht="78.75" customHeight="1">
      <c r="A28" s="148" t="s">
        <v>36</v>
      </c>
      <c r="B28" s="157" t="s">
        <v>61</v>
      </c>
      <c r="C28" s="157"/>
      <c r="D28" s="150" t="s">
        <v>62</v>
      </c>
      <c r="E28" s="151"/>
      <c r="F28" s="152" t="s">
        <v>63</v>
      </c>
      <c r="G28" s="153"/>
      <c r="H28" s="154"/>
      <c r="I28" s="150"/>
      <c r="J28" s="154"/>
      <c r="K28" s="153"/>
      <c r="L28" s="162" t="s">
        <v>40</v>
      </c>
      <c r="M28" s="163"/>
      <c r="N28" s="164"/>
      <c r="O28" s="158" t="s">
        <v>126</v>
      </c>
      <c r="P28" s="159"/>
    </row>
    <row r="29" spans="1:16" ht="21">
      <c r="A29" s="149"/>
      <c r="B29" s="71" t="s">
        <v>122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3"/>
      <c r="P29" s="150"/>
    </row>
    <row r="30" spans="1:16" ht="23.25" customHeight="1" thickBot="1">
      <c r="A30" s="65">
        <f>грудень!Q42</f>
        <v>0</v>
      </c>
      <c r="B30" s="72">
        <f>'[1]грудень'!$D$65</f>
        <v>11576</v>
      </c>
      <c r="C30" s="72">
        <f>'[1]грудень'!$E$65</f>
        <v>8362.47</v>
      </c>
      <c r="D30" s="72">
        <f>'[1]грудень'!$D$64</f>
        <v>2500</v>
      </c>
      <c r="E30" s="72">
        <f>'[1]грудень'!$E$64</f>
        <v>619.06</v>
      </c>
      <c r="F30" s="72">
        <f>'[1]грудень'!$D$66</f>
        <v>3000</v>
      </c>
      <c r="G30" s="72">
        <f>'[1]грудень'!$E$66</f>
        <v>2295.93</v>
      </c>
      <c r="H30" s="72"/>
      <c r="I30" s="72"/>
      <c r="J30" s="72"/>
      <c r="K30" s="72"/>
      <c r="L30" s="92">
        <f>H30+F30+D30+J30+B30</f>
        <v>17076</v>
      </c>
      <c r="M30" s="73">
        <f>C30+E30+G30</f>
        <v>11277.46</v>
      </c>
      <c r="N30" s="74">
        <f>M30-L30</f>
        <v>-5798.540000000001</v>
      </c>
      <c r="O30" s="160">
        <f>грудень!Q32</f>
        <v>63215.58859000001</v>
      </c>
      <c r="P30" s="16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7"/>
      <c r="P31" s="157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72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f>'[1]грудень'!$D$9</f>
        <v>312190</v>
      </c>
      <c r="C47" s="39">
        <f>'[1]грудень'!$E$9</f>
        <v>361674.48</v>
      </c>
      <c r="F47" s="1" t="s">
        <v>24</v>
      </c>
      <c r="G47" s="8"/>
      <c r="H47" s="16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'[1]грудень'!$D$24</f>
        <v>97500</v>
      </c>
      <c r="C48" s="17">
        <f>'[1]грудень'!$E$24</f>
        <v>97929</v>
      </c>
      <c r="G48" s="8"/>
      <c r="H48" s="165"/>
      <c r="I48" s="8"/>
      <c r="J48" s="8"/>
      <c r="K48" s="8"/>
      <c r="L48" s="8"/>
      <c r="M48" s="8"/>
      <c r="N48" s="8"/>
      <c r="O48" s="8"/>
      <c r="P48" s="8"/>
    </row>
    <row r="49" spans="1:16" ht="12.75">
      <c r="A49" s="5" t="s">
        <v>3</v>
      </c>
      <c r="B49" s="16">
        <f>'[1]грудень'!$D$27</f>
        <v>79500</v>
      </c>
      <c r="C49" s="16">
        <f>'[1]грудень'!$E$27</f>
        <v>102987.98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60</v>
      </c>
      <c r="B50" s="16">
        <f>'[1]грудень'!$D$32</f>
        <v>7500</v>
      </c>
      <c r="C50" s="16">
        <f>'[1]грудень'!$E$32</f>
        <v>6767.88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f>'[1]грудень'!$D$19</f>
        <v>62210</v>
      </c>
      <c r="C51" s="16">
        <f>'[1]грудень'!$E$19</f>
        <v>68079.04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'[1]грудень'!$D$41</f>
        <v>6900</v>
      </c>
      <c r="C52" s="16">
        <f>'[1]грудень'!$E$41</f>
        <v>8872.3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2819.7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41204.890000000014</v>
      </c>
      <c r="C54" s="16">
        <f>C55-C47-C48-C49-C50-C51-C52-C53</f>
        <v>54551.06999999999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'[1]грудень'!$D$55</f>
        <v>609804.89</v>
      </c>
      <c r="C55" s="11">
        <f>'[1]грудень'!$E$55</f>
        <v>703681.45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9.00390625" defaultRowHeight="12.75"/>
  <cols>
    <col min="1" max="1" width="27.50390625" style="0" customWidth="1"/>
    <col min="2" max="4" width="9.125" style="20" customWidth="1"/>
    <col min="5" max="6" width="8.25390625" style="20" customWidth="1"/>
    <col min="7" max="13" width="9.125" style="20" customWidth="1"/>
    <col min="14" max="14" width="13.50390625" style="20" customWidth="1"/>
  </cols>
  <sheetData>
    <row r="2" ht="17.25">
      <c r="B2" s="19" t="s">
        <v>106</v>
      </c>
    </row>
    <row r="3" spans="2:7" ht="17.25">
      <c r="B3" s="19"/>
      <c r="G3" s="20" t="s">
        <v>70</v>
      </c>
    </row>
    <row r="4" ht="17.25">
      <c r="B4" s="19"/>
    </row>
    <row r="5" spans="1:14" ht="1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9">
      <c r="A7" s="18" t="s">
        <v>127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-13446.26556</v>
      </c>
      <c r="N7" s="56">
        <f>SUM(B8:M15)</f>
        <v>79782.27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>
        <v>42352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>
        <v>149.8</v>
      </c>
      <c r="N15" s="37">
        <f t="shared" si="1"/>
        <v>149.8</v>
      </c>
    </row>
    <row r="16" spans="1:15" ht="13.5" thickBot="1">
      <c r="A16" s="93" t="s">
        <v>71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33192.93444</v>
      </c>
      <c r="N16" s="57">
        <f t="shared" si="1"/>
        <v>609804.8700000001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55</v>
      </c>
      <c r="Q1" s="118"/>
      <c r="R1" s="118"/>
      <c r="S1" s="118"/>
      <c r="T1" s="118"/>
      <c r="U1" s="119"/>
    </row>
    <row r="2" spans="1:21" ht="15" thickBot="1">
      <c r="A2" s="120" t="s">
        <v>67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3">
        <v>0</v>
      </c>
      <c r="T10" s="134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3">
        <v>0</v>
      </c>
      <c r="T12" s="134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3">
        <v>0</v>
      </c>
      <c r="T17" s="134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3">
        <v>500.9</v>
      </c>
      <c r="T18" s="134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3">
        <v>0</v>
      </c>
      <c r="T19" s="134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3">
        <v>0</v>
      </c>
      <c r="T20" s="134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41">
        <v>20883.79</v>
      </c>
      <c r="T23" s="14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3">
        <f>SUM(S4:S23)</f>
        <v>21384.690000000002</v>
      </c>
      <c r="T24" s="14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42064</v>
      </c>
      <c r="Q29" s="113">
        <f>'[1]лютий'!$D$109</f>
        <v>138305.95627000002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49</v>
      </c>
      <c r="R32" s="130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42064</v>
      </c>
      <c r="Q39" s="131">
        <v>0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68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66</v>
      </c>
      <c r="M3" s="40" t="s">
        <v>75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3">
        <v>0</v>
      </c>
      <c r="T5" s="134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3">
        <v>0</v>
      </c>
      <c r="T7" s="134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3">
        <v>0</v>
      </c>
      <c r="T10" s="134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3">
        <v>0</v>
      </c>
      <c r="T12" s="134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3">
        <v>0</v>
      </c>
      <c r="T13" s="134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3">
        <v>0</v>
      </c>
      <c r="T14" s="134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3">
        <v>0</v>
      </c>
      <c r="T18" s="134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3">
        <v>0</v>
      </c>
      <c r="T19" s="134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3">
        <v>0</v>
      </c>
      <c r="T21" s="134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3">
        <v>0</v>
      </c>
      <c r="T23" s="134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41">
        <v>13804</v>
      </c>
      <c r="T24" s="14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3">
        <f>SUM(S4:S24)</f>
        <v>13804</v>
      </c>
      <c r="T25" s="14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42095</v>
      </c>
      <c r="Q30" s="113">
        <f>'[2]березень'!$D$109</f>
        <v>147433.23977000001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42095</v>
      </c>
      <c r="Q40" s="131">
        <v>0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78</v>
      </c>
      <c r="Q1" s="118"/>
      <c r="R1" s="118"/>
      <c r="S1" s="118"/>
      <c r="T1" s="118"/>
      <c r="U1" s="119"/>
    </row>
    <row r="2" spans="1:21" ht="15" thickBot="1">
      <c r="A2" s="120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81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77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3">
        <v>0</v>
      </c>
      <c r="T7" s="134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3">
        <v>0</v>
      </c>
      <c r="T9" s="134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3">
        <v>0</v>
      </c>
      <c r="T11" s="134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3">
        <v>0</v>
      </c>
      <c r="T12" s="134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3">
        <v>0</v>
      </c>
      <c r="T13" s="134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3">
        <v>0</v>
      </c>
      <c r="T17" s="134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3">
        <v>0</v>
      </c>
      <c r="T18" s="134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3">
        <v>0</v>
      </c>
      <c r="T22" s="134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3">
        <v>0</v>
      </c>
      <c r="T23" s="134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41">
        <v>7506813.9</v>
      </c>
      <c r="T24" s="14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3">
        <f>SUM(S4:S24)</f>
        <v>7506813.9</v>
      </c>
      <c r="T25" s="14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1" t="s">
        <v>37</v>
      </c>
      <c r="Q28" s="111"/>
      <c r="R28" s="111"/>
      <c r="S28" s="111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2" t="s">
        <v>31</v>
      </c>
      <c r="Q29" s="112"/>
      <c r="R29" s="112"/>
      <c r="S29" s="112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42125</v>
      </c>
      <c r="Q30" s="113">
        <f>'[1]квітень'!$D$108</f>
        <v>154856.06924</v>
      </c>
      <c r="R30" s="113"/>
      <c r="S30" s="113"/>
      <c r="T30" s="90"/>
      <c r="U30" s="90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3"/>
      <c r="R31" s="113"/>
      <c r="S31" s="11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9" t="s">
        <v>69</v>
      </c>
      <c r="R33" s="130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8" t="s">
        <v>47</v>
      </c>
      <c r="R34" s="128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1" t="s">
        <v>32</v>
      </c>
      <c r="Q38" s="111"/>
      <c r="R38" s="111"/>
      <c r="S38" s="111"/>
      <c r="T38" s="84"/>
      <c r="U38" s="84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2" t="s">
        <v>33</v>
      </c>
      <c r="Q39" s="132"/>
      <c r="R39" s="132"/>
      <c r="S39" s="13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42125</v>
      </c>
      <c r="Q40" s="131">
        <v>0</v>
      </c>
      <c r="R40" s="131"/>
      <c r="S40" s="131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31"/>
      <c r="R41" s="131"/>
      <c r="S41" s="131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84</v>
      </c>
      <c r="Q1" s="118"/>
      <c r="R1" s="118"/>
      <c r="S1" s="118"/>
      <c r="T1" s="118"/>
      <c r="U1" s="119"/>
    </row>
    <row r="2" spans="1:21" ht="15" thickBot="1">
      <c r="A2" s="120" t="s">
        <v>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83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7">
        <v>0</v>
      </c>
      <c r="T4" s="138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3">
        <v>0</v>
      </c>
      <c r="T5" s="134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3">
        <v>0</v>
      </c>
      <c r="T7" s="134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3">
        <v>0</v>
      </c>
      <c r="T11" s="134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3">
        <v>0</v>
      </c>
      <c r="T16" s="134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3">
        <v>0</v>
      </c>
      <c r="T17" s="134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3">
        <v>0</v>
      </c>
      <c r="T18" s="134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3">
        <v>0</v>
      </c>
      <c r="T20" s="134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3">
        <v>0</v>
      </c>
      <c r="T21" s="134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3">
        <f>SUM(S4:S21)</f>
        <v>0</v>
      </c>
      <c r="T22" s="14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1" t="s">
        <v>37</v>
      </c>
      <c r="Q25" s="111"/>
      <c r="R25" s="111"/>
      <c r="S25" s="111"/>
      <c r="T25" s="81"/>
      <c r="U25" s="81"/>
    </row>
    <row r="26" spans="1:21" ht="1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2" t="s">
        <v>31</v>
      </c>
      <c r="Q26" s="112"/>
      <c r="R26" s="112"/>
      <c r="S26" s="112"/>
      <c r="T26" s="81"/>
      <c r="U26" s="8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9">
        <v>42156</v>
      </c>
      <c r="Q27" s="113">
        <f>'[1]травень'!$D$83</f>
        <v>153606.78</v>
      </c>
      <c r="R27" s="113"/>
      <c r="S27" s="113"/>
      <c r="T27" s="90"/>
      <c r="U27" s="90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0"/>
      <c r="Q28" s="113"/>
      <c r="R28" s="113"/>
      <c r="S28" s="11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9" t="s">
        <v>69</v>
      </c>
      <c r="R30" s="130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8" t="s">
        <v>47</v>
      </c>
      <c r="R31" s="128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1" t="s">
        <v>32</v>
      </c>
      <c r="Q35" s="111"/>
      <c r="R35" s="111"/>
      <c r="S35" s="111"/>
      <c r="T35" s="84"/>
      <c r="U35" s="84"/>
    </row>
    <row r="36" spans="1:21" ht="1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2" t="s">
        <v>33</v>
      </c>
      <c r="Q36" s="132"/>
      <c r="R36" s="132"/>
      <c r="S36" s="132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9">
        <v>42156</v>
      </c>
      <c r="Q37" s="131">
        <v>0</v>
      </c>
      <c r="R37" s="131"/>
      <c r="S37" s="131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0"/>
      <c r="Q38" s="131"/>
      <c r="R38" s="131"/>
      <c r="S38" s="131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sheetProtection/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89</v>
      </c>
      <c r="Q1" s="118"/>
      <c r="R1" s="118"/>
      <c r="S1" s="118"/>
      <c r="T1" s="118"/>
      <c r="U1" s="119"/>
    </row>
    <row r="2" spans="1:21" ht="15" thickBot="1">
      <c r="A2" s="120" t="s">
        <v>91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92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90</v>
      </c>
      <c r="M3" s="103" t="s">
        <v>85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7">
        <v>2189.4</v>
      </c>
      <c r="T4" s="138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3">
        <v>0</v>
      </c>
      <c r="T7" s="134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3">
        <v>0</v>
      </c>
      <c r="T18" s="134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3">
        <v>0</v>
      </c>
      <c r="T19" s="134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3">
        <v>0</v>
      </c>
      <c r="T22" s="134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3">
        <v>1247.6</v>
      </c>
      <c r="T23" s="134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3">
        <f>SUM(S4:S23)</f>
        <v>3437</v>
      </c>
      <c r="T24" s="14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42186</v>
      </c>
      <c r="Q29" s="113">
        <f>'[1]червень'!$D$83</f>
        <v>152943.93305000002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69</v>
      </c>
      <c r="R32" s="130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42186</v>
      </c>
      <c r="Q39" s="131">
        <v>0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  <mergeCell ref="S7:T7"/>
    <mergeCell ref="S8:T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95</v>
      </c>
      <c r="Q1" s="118"/>
      <c r="R1" s="118"/>
      <c r="S1" s="118"/>
      <c r="T1" s="118"/>
      <c r="U1" s="119"/>
    </row>
    <row r="2" spans="1:21" ht="15" thickBot="1">
      <c r="A2" s="120" t="s">
        <v>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97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94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3">
        <v>0</v>
      </c>
      <c r="T5" s="134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3">
        <v>0</v>
      </c>
      <c r="T9" s="134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3">
        <v>0</v>
      </c>
      <c r="T10" s="134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3">
        <v>0</v>
      </c>
      <c r="T11" s="134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3">
        <v>0</v>
      </c>
      <c r="T15" s="134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3">
        <v>0</v>
      </c>
      <c r="T16" s="134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3">
        <v>0</v>
      </c>
      <c r="T18" s="134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3">
        <v>0</v>
      </c>
      <c r="T19" s="134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3">
        <v>0</v>
      </c>
      <c r="T20" s="134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3">
        <v>0</v>
      </c>
      <c r="T24" s="134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3">
        <v>0</v>
      </c>
      <c r="T25" s="134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3">
        <v>18786615.38</v>
      </c>
      <c r="T26" s="134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3">
        <f>SUM(S4:S26)</f>
        <v>18786615.38</v>
      </c>
      <c r="T27" s="14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1" t="s">
        <v>37</v>
      </c>
      <c r="Q30" s="111"/>
      <c r="R30" s="111"/>
      <c r="S30" s="111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2" t="s">
        <v>31</v>
      </c>
      <c r="Q31" s="112"/>
      <c r="R31" s="112"/>
      <c r="S31" s="112"/>
      <c r="T31" s="81"/>
      <c r="U31" s="81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42217</v>
      </c>
      <c r="Q32" s="113">
        <f>'[1]липень'!$D$83</f>
        <v>24842.96012</v>
      </c>
      <c r="R32" s="113"/>
      <c r="S32" s="113"/>
      <c r="T32" s="90"/>
      <c r="U32" s="90"/>
    </row>
    <row r="33" spans="1:21" ht="1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13"/>
      <c r="R33" s="113"/>
      <c r="S33" s="11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9" t="s">
        <v>69</v>
      </c>
      <c r="R35" s="130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8" t="s">
        <v>47</v>
      </c>
      <c r="R36" s="128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1" t="s">
        <v>32</v>
      </c>
      <c r="Q40" s="111"/>
      <c r="R40" s="111"/>
      <c r="S40" s="111"/>
      <c r="T40" s="84"/>
      <c r="U40" s="84"/>
    </row>
    <row r="41" spans="1:21" ht="1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2" t="s">
        <v>33</v>
      </c>
      <c r="Q41" s="132"/>
      <c r="R41" s="132"/>
      <c r="S41" s="13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42217</v>
      </c>
      <c r="Q42" s="131">
        <f>'[3]залишки  (2)'!$K$6</f>
        <v>0</v>
      </c>
      <c r="R42" s="131"/>
      <c r="S42" s="131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31"/>
      <c r="R43" s="131"/>
      <c r="S43" s="131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sheetProtection/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100</v>
      </c>
      <c r="Q1" s="118"/>
      <c r="R1" s="118"/>
      <c r="S1" s="118"/>
      <c r="T1" s="118"/>
      <c r="U1" s="119"/>
    </row>
    <row r="2" spans="1:21" ht="15" thickBot="1">
      <c r="A2" s="120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102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99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7">
        <v>0</v>
      </c>
      <c r="T4" s="138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9">
        <v>0</v>
      </c>
      <c r="T6" s="140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3">
        <v>0</v>
      </c>
      <c r="T7" s="134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3">
        <v>13748.5</v>
      </c>
      <c r="T11" s="134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3">
        <v>0</v>
      </c>
      <c r="T13" s="134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3">
        <v>0</v>
      </c>
      <c r="T14" s="134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3">
        <v>1</v>
      </c>
      <c r="T17" s="134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3">
        <v>0</v>
      </c>
      <c r="T18" s="134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3">
        <v>0</v>
      </c>
      <c r="T19" s="134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3">
        <v>0</v>
      </c>
      <c r="T20" s="134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3">
        <v>0</v>
      </c>
      <c r="T21" s="134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3">
        <v>0</v>
      </c>
      <c r="T22" s="134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3">
        <v>0</v>
      </c>
      <c r="T23" s="134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3">
        <f>SUM(S4:S23)</f>
        <v>13749.5</v>
      </c>
      <c r="T24" s="14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1" t="s">
        <v>37</v>
      </c>
      <c r="Q27" s="111"/>
      <c r="R27" s="111"/>
      <c r="S27" s="111"/>
      <c r="T27" s="81"/>
      <c r="U27" s="81"/>
    </row>
    <row r="28" spans="1:21" ht="1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31</v>
      </c>
      <c r="Q28" s="112"/>
      <c r="R28" s="112"/>
      <c r="S28" s="112"/>
      <c r="T28" s="81"/>
      <c r="U28" s="8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42248</v>
      </c>
      <c r="Q29" s="113">
        <f>'[1]серпень'!$D$83</f>
        <v>2162.07</v>
      </c>
      <c r="R29" s="113"/>
      <c r="S29" s="113"/>
      <c r="T29" s="90"/>
      <c r="U29" s="90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3"/>
      <c r="R30" s="113"/>
      <c r="S30" s="11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9" t="s">
        <v>69</v>
      </c>
      <c r="R32" s="130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8" t="s">
        <v>47</v>
      </c>
      <c r="R33" s="128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1" t="s">
        <v>32</v>
      </c>
      <c r="Q37" s="111"/>
      <c r="R37" s="111"/>
      <c r="S37" s="111"/>
      <c r="T37" s="84"/>
      <c r="U37" s="84"/>
    </row>
    <row r="38" spans="1:21" ht="1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2" t="s">
        <v>33</v>
      </c>
      <c r="Q38" s="132"/>
      <c r="R38" s="132"/>
      <c r="S38" s="13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42248</v>
      </c>
      <c r="Q39" s="131">
        <v>161932.82662</v>
      </c>
      <c r="R39" s="131"/>
      <c r="S39" s="131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31"/>
      <c r="R40" s="131"/>
      <c r="S40" s="131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sheetProtection/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50390625" style="0" customWidth="1"/>
    <col min="2" max="3" width="9.125" style="20" customWidth="1"/>
    <col min="4" max="4" width="9.50390625" style="0" customWidth="1"/>
    <col min="7" max="7" width="8.50390625" style="0" customWidth="1"/>
    <col min="11" max="11" width="8.5039062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105</v>
      </c>
      <c r="Q1" s="118"/>
      <c r="R1" s="118"/>
      <c r="S1" s="118"/>
      <c r="T1" s="118"/>
      <c r="U1" s="119"/>
    </row>
    <row r="2" spans="1:21" ht="15" thickBot="1">
      <c r="A2" s="120" t="s">
        <v>107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108</v>
      </c>
      <c r="Q2" s="124"/>
      <c r="R2" s="124"/>
      <c r="S2" s="124"/>
      <c r="T2" s="124"/>
      <c r="U2" s="125"/>
    </row>
    <row r="3" spans="1:21" ht="52.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103</v>
      </c>
      <c r="M3" s="103" t="s">
        <v>79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5" t="s">
        <v>58</v>
      </c>
      <c r="T3" s="136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7">
        <v>0</v>
      </c>
      <c r="T4" s="138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3">
        <v>0</v>
      </c>
      <c r="T5" s="134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9">
        <v>0</v>
      </c>
      <c r="T6" s="140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3">
        <v>10000</v>
      </c>
      <c r="T7" s="134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3">
        <v>0</v>
      </c>
      <c r="T8" s="134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3">
        <v>0</v>
      </c>
      <c r="T9" s="134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3">
        <v>0</v>
      </c>
      <c r="T10" s="134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3">
        <v>5000</v>
      </c>
      <c r="T11" s="134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3">
        <v>0</v>
      </c>
      <c r="T12" s="134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3">
        <v>0</v>
      </c>
      <c r="T13" s="134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3">
        <v>0</v>
      </c>
      <c r="T14" s="134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3">
        <v>0</v>
      </c>
      <c r="T15" s="134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3">
        <v>0</v>
      </c>
      <c r="T16" s="134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3">
        <v>0</v>
      </c>
      <c r="T17" s="134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3">
        <v>0</v>
      </c>
      <c r="T18" s="134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3">
        <v>0</v>
      </c>
      <c r="T19" s="134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3">
        <v>2324.4</v>
      </c>
      <c r="T20" s="134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3">
        <v>0</v>
      </c>
      <c r="T21" s="134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3">
        <v>0</v>
      </c>
      <c r="T22" s="134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3">
        <v>0</v>
      </c>
      <c r="T23" s="134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3">
        <v>0</v>
      </c>
      <c r="T24" s="134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3">
        <v>0</v>
      </c>
      <c r="T25" s="134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3">
        <f>SUM(S4:S25)</f>
        <v>17324.4</v>
      </c>
      <c r="T26" s="14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1" t="s">
        <v>37</v>
      </c>
      <c r="Q29" s="111"/>
      <c r="R29" s="111"/>
      <c r="S29" s="111"/>
      <c r="T29" s="81"/>
      <c r="U29" s="81"/>
    </row>
    <row r="30" spans="1:21" ht="1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31</v>
      </c>
      <c r="Q30" s="112"/>
      <c r="R30" s="112"/>
      <c r="S30" s="112"/>
      <c r="T30" s="81"/>
      <c r="U30" s="81"/>
    </row>
    <row r="31" spans="1:21" ht="1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>
        <v>42278</v>
      </c>
      <c r="Q31" s="113">
        <f>'[1]вересень'!$D$83</f>
        <v>1507.10082</v>
      </c>
      <c r="R31" s="113"/>
      <c r="S31" s="113"/>
      <c r="T31" s="90"/>
      <c r="U31" s="90"/>
    </row>
    <row r="32" spans="1:21" ht="1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0"/>
      <c r="Q32" s="113"/>
      <c r="R32" s="113"/>
      <c r="S32" s="11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9" t="s">
        <v>69</v>
      </c>
      <c r="R34" s="130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8" t="s">
        <v>47</v>
      </c>
      <c r="R35" s="128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1" t="s">
        <v>32</v>
      </c>
      <c r="Q39" s="111"/>
      <c r="R39" s="111"/>
      <c r="S39" s="111"/>
      <c r="T39" s="84"/>
      <c r="U39" s="84"/>
    </row>
    <row r="40" spans="1:21" ht="1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2" t="s">
        <v>33</v>
      </c>
      <c r="Q40" s="132"/>
      <c r="R40" s="132"/>
      <c r="S40" s="132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>
        <v>42278</v>
      </c>
      <c r="Q41" s="131">
        <f>'[3]залишки  (2)'!$K$6/1000</f>
        <v>0</v>
      </c>
      <c r="R41" s="131"/>
      <c r="S41" s="131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0"/>
      <c r="Q42" s="131"/>
      <c r="R42" s="131"/>
      <c r="S42" s="131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sheetProtection/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2015-12-17T12:32:57Z</cp:lastPrinted>
  <dcterms:created xsi:type="dcterms:W3CDTF">2006-11-30T08:16:02Z</dcterms:created>
  <dcterms:modified xsi:type="dcterms:W3CDTF">2015-12-28T12:46:17Z</dcterms:modified>
  <cp:category/>
  <cp:version/>
  <cp:contentType/>
  <cp:contentStatus/>
</cp:coreProperties>
</file>